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0" i="1" l="1"/>
  <c r="F190" i="1"/>
  <c r="E190" i="1"/>
  <c r="K189" i="1"/>
  <c r="H189" i="1"/>
  <c r="F189" i="1"/>
  <c r="E189" i="1"/>
  <c r="K187" i="1"/>
  <c r="K186" i="1"/>
  <c r="J186" i="1"/>
  <c r="F186" i="1"/>
  <c r="E186" i="1"/>
  <c r="F185" i="1"/>
  <c r="K171" i="1"/>
  <c r="J171" i="1"/>
  <c r="I171" i="1"/>
  <c r="H171" i="1"/>
  <c r="G171" i="1"/>
  <c r="F171" i="1"/>
  <c r="E171" i="1"/>
  <c r="K170" i="1"/>
  <c r="J170" i="1"/>
  <c r="I170" i="1"/>
  <c r="H170" i="1"/>
  <c r="G170" i="1"/>
  <c r="F170" i="1"/>
  <c r="E170" i="1"/>
  <c r="K169" i="1"/>
  <c r="J169" i="1"/>
  <c r="I169" i="1"/>
  <c r="H169" i="1"/>
  <c r="G169" i="1"/>
  <c r="E169" i="1"/>
  <c r="K168" i="1"/>
  <c r="K167" i="1"/>
  <c r="J167" i="1"/>
  <c r="I167" i="1"/>
  <c r="H167" i="1"/>
  <c r="G167" i="1"/>
  <c r="F167" i="1"/>
  <c r="F166" i="1"/>
  <c r="J152" i="1"/>
  <c r="I152" i="1"/>
  <c r="H152" i="1"/>
  <c r="G152" i="1"/>
  <c r="F152" i="1"/>
  <c r="E152" i="1"/>
  <c r="J151" i="1"/>
  <c r="I151" i="1"/>
  <c r="H151" i="1"/>
  <c r="G151" i="1"/>
  <c r="F151" i="1"/>
  <c r="E151" i="1"/>
  <c r="J150" i="1"/>
  <c r="I150" i="1"/>
  <c r="H150" i="1"/>
  <c r="G150" i="1"/>
  <c r="F150" i="1"/>
  <c r="E150" i="1"/>
  <c r="J148" i="1"/>
  <c r="I148" i="1"/>
  <c r="H148" i="1"/>
  <c r="G148" i="1"/>
  <c r="F148" i="1"/>
  <c r="E148" i="1"/>
  <c r="F147" i="1"/>
  <c r="F137" i="1"/>
  <c r="K133" i="1"/>
  <c r="J133" i="1"/>
  <c r="I133" i="1"/>
  <c r="H133" i="1"/>
  <c r="F133" i="1"/>
  <c r="E133" i="1"/>
  <c r="K132" i="1"/>
  <c r="J132" i="1"/>
  <c r="I132" i="1"/>
  <c r="H132" i="1"/>
  <c r="G132" i="1"/>
  <c r="F132" i="1"/>
  <c r="E132" i="1"/>
  <c r="K131" i="1"/>
  <c r="J131" i="1"/>
  <c r="I131" i="1"/>
  <c r="H131" i="1"/>
  <c r="G131" i="1"/>
  <c r="F131" i="1"/>
  <c r="E131" i="1"/>
  <c r="K130" i="1"/>
  <c r="K129" i="1"/>
  <c r="F129" i="1"/>
  <c r="E129" i="1"/>
  <c r="K128" i="1"/>
  <c r="J128" i="1"/>
  <c r="I128" i="1"/>
  <c r="H128" i="1"/>
  <c r="F128" i="1"/>
  <c r="E128" i="1"/>
  <c r="I116" i="1"/>
  <c r="H116" i="1"/>
  <c r="G116" i="1"/>
  <c r="J110" i="1"/>
  <c r="I110" i="1"/>
  <c r="H110" i="1"/>
  <c r="G110" i="1"/>
  <c r="J109" i="1"/>
  <c r="I109" i="1"/>
  <c r="H109" i="1"/>
  <c r="G109" i="1"/>
  <c r="K95" i="1"/>
  <c r="J95" i="1"/>
  <c r="I95" i="1"/>
  <c r="H95" i="1"/>
  <c r="G95" i="1"/>
  <c r="F95" i="1"/>
  <c r="E95" i="1"/>
  <c r="K94" i="1"/>
  <c r="F94" i="1"/>
  <c r="K93" i="1"/>
  <c r="I93" i="1"/>
  <c r="H93" i="1"/>
  <c r="G93" i="1"/>
  <c r="F93" i="1"/>
  <c r="K92" i="1"/>
  <c r="K91" i="1"/>
  <c r="J91" i="1"/>
  <c r="H91" i="1"/>
  <c r="G91" i="1"/>
  <c r="F91" i="1"/>
  <c r="E91" i="1"/>
  <c r="F90" i="1"/>
  <c r="F99" i="1" s="1"/>
  <c r="E90" i="1"/>
  <c r="J76" i="1"/>
  <c r="I76" i="1"/>
  <c r="H76" i="1"/>
  <c r="G76" i="1"/>
  <c r="F76" i="1"/>
  <c r="E76" i="1"/>
  <c r="J75" i="1"/>
  <c r="I75" i="1"/>
  <c r="H75" i="1"/>
  <c r="G75" i="1"/>
  <c r="F75" i="1"/>
  <c r="E75" i="1"/>
  <c r="J74" i="1"/>
  <c r="I74" i="1"/>
  <c r="H74" i="1"/>
  <c r="G74" i="1"/>
  <c r="F74" i="1"/>
  <c r="E74" i="1"/>
  <c r="J73" i="1"/>
  <c r="I73" i="1"/>
  <c r="H73" i="1"/>
  <c r="G73" i="1"/>
  <c r="E73" i="1"/>
  <c r="J72" i="1"/>
  <c r="J80" i="1" s="1"/>
  <c r="I72" i="1"/>
  <c r="H72" i="1"/>
  <c r="H80" i="1" s="1"/>
  <c r="G72" i="1"/>
  <c r="G80" i="1" s="1"/>
  <c r="E72" i="1"/>
  <c r="J71" i="1"/>
  <c r="I71" i="1"/>
  <c r="H71" i="1"/>
  <c r="G71" i="1"/>
  <c r="F71" i="1"/>
  <c r="E71" i="1"/>
  <c r="J57" i="1"/>
  <c r="I57" i="1"/>
  <c r="H57" i="1"/>
  <c r="G57" i="1"/>
  <c r="F57" i="1"/>
  <c r="E57" i="1"/>
  <c r="J56" i="1"/>
  <c r="I56" i="1"/>
  <c r="H56" i="1"/>
  <c r="G56" i="1"/>
  <c r="F56" i="1"/>
  <c r="E56" i="1"/>
  <c r="F55" i="1"/>
  <c r="J54" i="1"/>
  <c r="I54" i="1"/>
  <c r="H54" i="1"/>
  <c r="G54" i="1"/>
  <c r="F54" i="1"/>
  <c r="E54" i="1"/>
  <c r="F53" i="1"/>
  <c r="E53" i="1"/>
  <c r="J52" i="1"/>
  <c r="I52" i="1"/>
  <c r="H52" i="1"/>
  <c r="G52" i="1"/>
  <c r="F52" i="1"/>
  <c r="E52" i="1"/>
  <c r="E33" i="1"/>
  <c r="F33" i="1"/>
  <c r="G33" i="1"/>
  <c r="H33" i="1"/>
  <c r="I33" i="1"/>
  <c r="J33" i="1"/>
  <c r="K33" i="1"/>
  <c r="E34" i="1"/>
  <c r="F34" i="1"/>
  <c r="G34" i="1"/>
  <c r="H34" i="1"/>
  <c r="I34" i="1"/>
  <c r="J34" i="1"/>
  <c r="K34" i="1"/>
  <c r="E35" i="1"/>
  <c r="F35" i="1"/>
  <c r="G35" i="1"/>
  <c r="H35" i="1"/>
  <c r="I35" i="1"/>
  <c r="J35" i="1"/>
  <c r="K35" i="1"/>
  <c r="F36" i="1"/>
  <c r="E37" i="1"/>
  <c r="F37" i="1"/>
  <c r="G37" i="1"/>
  <c r="H37" i="1"/>
  <c r="I37" i="1"/>
  <c r="J37" i="1"/>
  <c r="K37" i="1"/>
  <c r="E38" i="1"/>
  <c r="F38" i="1"/>
  <c r="G38" i="1"/>
  <c r="H38" i="1"/>
  <c r="I38" i="1"/>
  <c r="J38" i="1"/>
  <c r="K38" i="1"/>
  <c r="E39" i="1"/>
  <c r="F39" i="1"/>
  <c r="G39" i="1"/>
  <c r="H39" i="1"/>
  <c r="I39" i="1"/>
  <c r="J39" i="1"/>
  <c r="K39" i="1"/>
  <c r="E40" i="1"/>
  <c r="F40" i="1"/>
  <c r="G40" i="1"/>
  <c r="H40" i="1"/>
  <c r="I40" i="1"/>
  <c r="J40" i="1"/>
  <c r="K40" i="1"/>
  <c r="E41" i="1"/>
  <c r="F41" i="1"/>
  <c r="G41" i="1"/>
  <c r="H41" i="1"/>
  <c r="I41" i="1"/>
  <c r="J41" i="1"/>
  <c r="K41" i="1"/>
  <c r="F14" i="1"/>
  <c r="G14" i="1"/>
  <c r="G90" i="1" s="1"/>
  <c r="G99" i="1" s="1"/>
  <c r="H14" i="1"/>
  <c r="H90" i="1" s="1"/>
  <c r="H99" i="1" s="1"/>
  <c r="I14" i="1"/>
  <c r="I90" i="1" s="1"/>
  <c r="I99" i="1" s="1"/>
  <c r="J14" i="1"/>
  <c r="J90" i="1" s="1"/>
  <c r="J99" i="1" s="1"/>
  <c r="K14" i="1"/>
  <c r="E15" i="1"/>
  <c r="F15" i="1"/>
  <c r="G15" i="1"/>
  <c r="H15" i="1"/>
  <c r="I15" i="1"/>
  <c r="J15" i="1"/>
  <c r="K15" i="1"/>
  <c r="E16" i="1"/>
  <c r="F16" i="1"/>
  <c r="G16" i="1"/>
  <c r="H16" i="1"/>
  <c r="I16" i="1"/>
  <c r="J16" i="1"/>
  <c r="K16" i="1"/>
  <c r="E17" i="1"/>
  <c r="F17" i="1"/>
  <c r="G17" i="1"/>
  <c r="H17" i="1"/>
  <c r="I17" i="1"/>
  <c r="J17" i="1"/>
  <c r="K17" i="1"/>
  <c r="E18" i="1"/>
  <c r="F18" i="1"/>
  <c r="G18" i="1"/>
  <c r="H18" i="1"/>
  <c r="I18" i="1"/>
  <c r="J18" i="1"/>
  <c r="K18" i="1"/>
  <c r="E19" i="1"/>
  <c r="F19" i="1"/>
  <c r="G19" i="1"/>
  <c r="H19" i="1"/>
  <c r="I19" i="1"/>
  <c r="J19" i="1"/>
  <c r="K19" i="1"/>
  <c r="E20" i="1"/>
  <c r="F20" i="1"/>
  <c r="G20" i="1"/>
  <c r="H20" i="1"/>
  <c r="I20" i="1"/>
  <c r="J20" i="1"/>
  <c r="K20" i="1"/>
  <c r="E21" i="1"/>
  <c r="F21" i="1"/>
  <c r="G21" i="1"/>
  <c r="H21" i="1"/>
  <c r="I21" i="1"/>
  <c r="J21" i="1"/>
  <c r="K21" i="1"/>
  <c r="F22" i="1"/>
  <c r="G22" i="1"/>
  <c r="H22" i="1"/>
  <c r="I22" i="1"/>
  <c r="J22" i="1"/>
  <c r="K22" i="1"/>
  <c r="J81" i="1" l="1"/>
  <c r="H81" i="1"/>
  <c r="I80" i="1"/>
  <c r="I81" i="1" s="1"/>
  <c r="L194" i="1"/>
  <c r="L184" i="1"/>
  <c r="L195" i="1" s="1"/>
  <c r="L176" i="1"/>
  <c r="L175" i="1"/>
  <c r="L165" i="1"/>
  <c r="L156" i="1"/>
  <c r="L157" i="1" s="1"/>
  <c r="L146" i="1"/>
  <c r="L137" i="1"/>
  <c r="L127" i="1"/>
  <c r="L138" i="1" s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196" i="1" s="1"/>
  <c r="L24" i="1"/>
  <c r="L23" i="1"/>
  <c r="L13" i="1"/>
  <c r="A109" i="1"/>
  <c r="B195" i="1"/>
  <c r="A195" i="1"/>
  <c r="B185" i="1"/>
  <c r="A185" i="1"/>
  <c r="J184" i="1"/>
  <c r="I184" i="1"/>
  <c r="H184" i="1"/>
  <c r="G184" i="1"/>
  <c r="F184" i="1"/>
  <c r="B176" i="1"/>
  <c r="A176" i="1"/>
  <c r="B166" i="1"/>
  <c r="A166" i="1"/>
  <c r="J165" i="1"/>
  <c r="I165" i="1"/>
  <c r="H165" i="1"/>
  <c r="G165" i="1"/>
  <c r="F165" i="1"/>
  <c r="B157" i="1"/>
  <c r="A157" i="1"/>
  <c r="B147" i="1"/>
  <c r="A147" i="1"/>
  <c r="J146" i="1"/>
  <c r="I146" i="1"/>
  <c r="H146" i="1"/>
  <c r="G146" i="1"/>
  <c r="F146" i="1"/>
  <c r="B138" i="1"/>
  <c r="A138" i="1"/>
  <c r="B128" i="1"/>
  <c r="A128" i="1"/>
  <c r="J127" i="1"/>
  <c r="I127" i="1"/>
  <c r="H127" i="1"/>
  <c r="G127" i="1"/>
  <c r="F127" i="1"/>
  <c r="B119" i="1"/>
  <c r="A119" i="1"/>
  <c r="B109" i="1"/>
  <c r="J108" i="1"/>
  <c r="I108" i="1"/>
  <c r="H108" i="1"/>
  <c r="G108" i="1"/>
  <c r="F108" i="1"/>
  <c r="B100" i="1"/>
  <c r="A100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J70" i="1"/>
  <c r="I70" i="1"/>
  <c r="H70" i="1"/>
  <c r="G70" i="1"/>
  <c r="G81" i="1" s="1"/>
  <c r="F70" i="1"/>
  <c r="F81" i="1" s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I43" i="1"/>
  <c r="F62" i="1"/>
  <c r="F43" i="1"/>
  <c r="G43" i="1"/>
  <c r="H43" i="1"/>
  <c r="I24" i="1"/>
  <c r="I196" i="1" s="1"/>
  <c r="F24" i="1"/>
  <c r="F196" i="1" s="1"/>
  <c r="J24" i="1"/>
  <c r="J196" i="1" s="1"/>
  <c r="H24" i="1"/>
  <c r="G24" i="1"/>
  <c r="H196" i="1" l="1"/>
  <c r="G196" i="1"/>
</calcChain>
</file>

<file path=xl/sharedStrings.xml><?xml version="1.0" encoding="utf-8"?>
<sst xmlns="http://schemas.openxmlformats.org/spreadsheetml/2006/main" count="233" uniqueCount="74">
  <si>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</si>
  <si>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</si>
  <si>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</si>
  <si>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</si>
  <si>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</si>
  <si>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</si>
  <si>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</si>
  <si>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</si>
  <si>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</si>
  <si>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</si>
  <si>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</si>
  <si>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</si>
  <si>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</si>
  <si>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</si>
  <si>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</si>
  <si>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</si>
  <si>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</si>
  <si>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</si>
  <si>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</si>
  <si>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</si>
  <si>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</si>
  <si>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</si>
  <si>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</si>
  <si>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</si>
  <si>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</si>
  <si>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</si>
  <si>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</si>
  <si>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</si>
  <si>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</si>
  <si>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</si>
  <si>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</si>
  <si>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</si>
  <si>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</si>
  <si>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</si>
  <si>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</si>
  <si>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</si>
  <si>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</si>
  <si>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</si>
  <si>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</si>
  <si>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витаминный</t>
  </si>
  <si>
    <t>200/10</t>
  </si>
  <si>
    <t>70/50</t>
  </si>
  <si>
    <t>46</t>
  </si>
  <si>
    <t>12,6</t>
  </si>
  <si>
    <t>Тефтели из говядины с томатным соусом с овощами</t>
  </si>
  <si>
    <t>9,66</t>
  </si>
  <si>
    <t>9,56</t>
  </si>
  <si>
    <t>13,3</t>
  </si>
  <si>
    <t>Каша пшенная</t>
  </si>
  <si>
    <t>Чай с сахаром и лимоном</t>
  </si>
  <si>
    <t>0,5</t>
  </si>
  <si>
    <t>0,2</t>
  </si>
  <si>
    <t>23,1</t>
  </si>
  <si>
    <t>96,0</t>
  </si>
  <si>
    <t>Суп картофельный с горохом</t>
  </si>
  <si>
    <t>Макароны отварные</t>
  </si>
  <si>
    <t>3,2</t>
  </si>
  <si>
    <t>6,1</t>
  </si>
  <si>
    <t>23,3</t>
  </si>
  <si>
    <t>Компот из свежих фруктов</t>
  </si>
  <si>
    <t xml:space="preserve">Хлеб пшеничный </t>
  </si>
  <si>
    <t>Шницель из говядины с томатным соусом с овощами</t>
  </si>
  <si>
    <t>Котлеты из птицы со сметанным соусом</t>
  </si>
  <si>
    <t>Свекольник со сметаной</t>
  </si>
  <si>
    <t>Биточки из говядины с томатным соусом с овощами</t>
  </si>
  <si>
    <t xml:space="preserve">Директор </t>
  </si>
  <si>
    <t>Каша гречневая раасыпчатая</t>
  </si>
  <si>
    <t>0,7</t>
  </si>
  <si>
    <t>6,9</t>
  </si>
  <si>
    <t>Салат из моркови</t>
  </si>
  <si>
    <t>Жаркое по-домашнему</t>
  </si>
  <si>
    <t>50/70</t>
  </si>
  <si>
    <t>Хапсирокова И.М.</t>
  </si>
  <si>
    <t>МБОУ "СОШ а.Хабез"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</si>
</sst>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0" borderId="2" xfId="0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cuments/&#1052;&#1045;&#1053;&#1070;%20&#1058;&#1040;&#1041;&#1051;%2024/&#1090;&#1080;&#1087;&#1086;&#1074;&#1086;&#1077;%20%20&#1084;&#1077;&#1085;&#1102;%202024-2025%20&#1091;.&#1075;.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8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9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0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cuments/&#1052;&#1045;&#1053;&#1070;%20&#1058;&#1040;&#1041;&#1051;%2024/2024-09-06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3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4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5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F14">
            <v>60</v>
          </cell>
          <cell r="G14" t="str">
            <v>0,7</v>
          </cell>
          <cell r="H14" t="str">
            <v>6,1</v>
          </cell>
          <cell r="I14" t="str">
            <v>6,9</v>
          </cell>
          <cell r="J14">
            <v>85.2</v>
          </cell>
          <cell r="K14">
            <v>46</v>
          </cell>
        </row>
        <row r="15">
          <cell r="E15" t="str">
            <v>Суп картофельный с горохом</v>
          </cell>
          <cell r="F15">
            <v>200</v>
          </cell>
          <cell r="G15">
            <v>1.9</v>
          </cell>
          <cell r="H15">
            <v>5.9</v>
          </cell>
          <cell r="I15" t="str">
            <v>12,6</v>
          </cell>
          <cell r="J15">
            <v>115.2</v>
          </cell>
          <cell r="K15">
            <v>102</v>
          </cell>
        </row>
        <row r="16">
          <cell r="E16" t="str">
            <v>Котлеты  из птицы со сметанным соусом</v>
          </cell>
          <cell r="F16">
            <v>110</v>
          </cell>
          <cell r="G16">
            <v>12.5</v>
          </cell>
          <cell r="H16">
            <v>14.2</v>
          </cell>
          <cell r="I16">
            <v>8.6</v>
          </cell>
          <cell r="J16">
            <v>212.7</v>
          </cell>
          <cell r="K16">
            <v>294</v>
          </cell>
        </row>
        <row r="17">
          <cell r="E17" t="str">
            <v>Каша пшенная</v>
          </cell>
          <cell r="F17">
            <v>150</v>
          </cell>
          <cell r="G17">
            <v>3.2</v>
          </cell>
          <cell r="H17">
            <v>6.1</v>
          </cell>
          <cell r="I17">
            <v>23.3</v>
          </cell>
          <cell r="J17">
            <v>160.5</v>
          </cell>
          <cell r="K17">
            <v>309</v>
          </cell>
        </row>
        <row r="18">
          <cell r="E18" t="str">
            <v xml:space="preserve">Компот из свежих фруктов </v>
          </cell>
          <cell r="F18">
            <v>200</v>
          </cell>
          <cell r="G18">
            <v>0.6</v>
          </cell>
          <cell r="H18">
            <v>0</v>
          </cell>
          <cell r="I18">
            <v>27.9</v>
          </cell>
          <cell r="J18">
            <v>113.8</v>
          </cell>
          <cell r="K18">
            <v>344</v>
          </cell>
        </row>
        <row r="19">
          <cell r="E19" t="str">
            <v>Хлеб пшеничный</v>
          </cell>
          <cell r="F19">
            <v>75</v>
          </cell>
          <cell r="G19">
            <v>0.6</v>
          </cell>
          <cell r="H19">
            <v>0</v>
          </cell>
          <cell r="I19">
            <v>27.9</v>
          </cell>
          <cell r="J19">
            <v>113.8</v>
          </cell>
          <cell r="K19">
            <v>405</v>
          </cell>
        </row>
        <row r="22">
          <cell r="F22">
            <v>110</v>
          </cell>
          <cell r="G22">
            <v>1.5</v>
          </cell>
          <cell r="H22">
            <v>0.1</v>
          </cell>
          <cell r="I22">
            <v>9.9</v>
          </cell>
          <cell r="J22">
            <v>47</v>
          </cell>
          <cell r="K22">
            <v>338</v>
          </cell>
        </row>
        <row r="33">
          <cell r="E33" t="str">
            <v xml:space="preserve">Салат из свежей капусты </v>
          </cell>
          <cell r="F33">
            <v>60</v>
          </cell>
          <cell r="G33">
            <v>0.5</v>
          </cell>
          <cell r="H33">
            <v>3</v>
          </cell>
          <cell r="I33">
            <v>3.2</v>
          </cell>
          <cell r="J33">
            <v>42</v>
          </cell>
          <cell r="K33">
            <v>45</v>
          </cell>
        </row>
        <row r="34">
          <cell r="E34" t="str">
            <v xml:space="preserve">Борщ из свежей капусты с картофелем и сметаной  </v>
          </cell>
          <cell r="F34" t="str">
            <v>200\5</v>
          </cell>
          <cell r="G34">
            <v>2.2000000000000002</v>
          </cell>
          <cell r="H34">
            <v>4.5</v>
          </cell>
          <cell r="I34">
            <v>12</v>
          </cell>
          <cell r="J34">
            <v>97</v>
          </cell>
          <cell r="K34">
            <v>82</v>
          </cell>
        </row>
        <row r="35">
          <cell r="E35" t="str">
            <v>Биточки из говядины с томатным соусом с овощами</v>
          </cell>
          <cell r="F35">
            <v>110</v>
          </cell>
          <cell r="G35">
            <v>9.66</v>
          </cell>
          <cell r="H35">
            <v>9.56</v>
          </cell>
          <cell r="I35">
            <v>13.3</v>
          </cell>
          <cell r="J35">
            <v>202.2</v>
          </cell>
          <cell r="K35">
            <v>268</v>
          </cell>
        </row>
        <row r="36">
          <cell r="F36">
            <v>150</v>
          </cell>
        </row>
        <row r="37">
          <cell r="E37" t="str">
            <v>Чай с сахаром и лимоном</v>
          </cell>
          <cell r="F37">
            <v>200</v>
          </cell>
          <cell r="G37">
            <v>0.5</v>
          </cell>
          <cell r="H37">
            <v>0.2</v>
          </cell>
          <cell r="I37">
            <v>23.1</v>
          </cell>
          <cell r="J37">
            <v>96</v>
          </cell>
          <cell r="K37">
            <v>377</v>
          </cell>
        </row>
        <row r="38">
          <cell r="E38" t="str">
            <v xml:space="preserve">Хлеб пшеничный </v>
          </cell>
          <cell r="F38">
            <v>75</v>
          </cell>
          <cell r="G38">
            <v>5.93</v>
          </cell>
          <cell r="H38">
            <v>0.75</v>
          </cell>
          <cell r="I38">
            <v>36.229999999999997</v>
          </cell>
          <cell r="J38">
            <v>175.35</v>
          </cell>
          <cell r="K38">
            <v>405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45</v>
          </cell>
          <cell r="E12">
            <v>60</v>
          </cell>
        </row>
        <row r="13">
          <cell r="C13">
            <v>113</v>
          </cell>
          <cell r="D13" t="str">
            <v>Суп лапша домашняя</v>
          </cell>
          <cell r="E13">
            <v>200</v>
          </cell>
          <cell r="G13">
            <v>124.1</v>
          </cell>
        </row>
        <row r="14">
          <cell r="C14">
            <v>290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  <row r="17">
          <cell r="C17">
            <v>405</v>
          </cell>
          <cell r="D17" t="str">
            <v xml:space="preserve">Хлеб пшеничный </v>
          </cell>
          <cell r="E17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D12" t="str">
            <v>Салат из свеклы</v>
          </cell>
          <cell r="E12">
            <v>60</v>
          </cell>
          <cell r="G12">
            <v>56.34</v>
          </cell>
          <cell r="H12">
            <v>0.86</v>
          </cell>
          <cell r="I12">
            <v>3.65</v>
          </cell>
          <cell r="J12">
            <v>5.0199999999999996</v>
          </cell>
        </row>
        <row r="13">
          <cell r="D13" t="str">
            <v>Суп картофельный с макаронными изделиями</v>
          </cell>
          <cell r="E13">
            <v>200</v>
          </cell>
        </row>
        <row r="14">
          <cell r="D14" t="str">
            <v>Курица в сметанном соусе</v>
          </cell>
          <cell r="E14" t="str">
            <v>70\50</v>
          </cell>
          <cell r="G14">
            <v>224.2</v>
          </cell>
          <cell r="H14">
            <v>11.5</v>
          </cell>
          <cell r="I14">
            <v>13.4</v>
          </cell>
          <cell r="J14">
            <v>9.6</v>
          </cell>
        </row>
        <row r="15">
          <cell r="E15">
            <v>150</v>
          </cell>
        </row>
        <row r="16">
          <cell r="D16" t="str">
            <v>Компот из сухофруктов</v>
          </cell>
          <cell r="E16">
            <v>200</v>
          </cell>
          <cell r="G16">
            <v>113.8</v>
          </cell>
          <cell r="H16">
            <v>0.6</v>
          </cell>
          <cell r="I16">
            <v>0</v>
          </cell>
          <cell r="J16">
            <v>27.9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D12" t="str">
            <v>Салат из моркови</v>
          </cell>
          <cell r="E12">
            <v>60</v>
          </cell>
          <cell r="G12">
            <v>49</v>
          </cell>
          <cell r="H12">
            <v>0.4</v>
          </cell>
          <cell r="I12">
            <v>0.1</v>
          </cell>
          <cell r="J12">
            <v>5.0999999999999996</v>
          </cell>
        </row>
        <row r="13">
          <cell r="D13" t="str">
            <v>Свекольник со сметаной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4">
          <cell r="D14" t="str">
            <v>Рыба тушенная в томате с овощами</v>
          </cell>
          <cell r="G14">
            <v>160.30000000000001</v>
          </cell>
          <cell r="H14">
            <v>9.4</v>
          </cell>
          <cell r="I14">
            <v>2</v>
          </cell>
          <cell r="J14">
            <v>6.3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D12" t="str">
            <v>Салат витаминный</v>
          </cell>
          <cell r="E12">
            <v>60</v>
          </cell>
        </row>
        <row r="13">
          <cell r="D13" t="str">
            <v>Суп картофельный с горохом</v>
          </cell>
          <cell r="E13">
            <v>200</v>
          </cell>
          <cell r="G13">
            <v>115.2</v>
          </cell>
          <cell r="H13">
            <v>1.9</v>
          </cell>
          <cell r="I13">
            <v>5.9</v>
          </cell>
        </row>
        <row r="15">
          <cell r="E15">
            <v>150</v>
          </cell>
          <cell r="H15">
            <v>5.5</v>
          </cell>
          <cell r="I15">
            <v>5.3</v>
          </cell>
          <cell r="J15">
            <v>23.3</v>
          </cell>
        </row>
        <row r="17">
          <cell r="E17">
            <v>200</v>
          </cell>
        </row>
        <row r="18">
          <cell r="D18" t="str">
            <v>Хлеб пшеничный</v>
          </cell>
          <cell r="E18">
            <v>75</v>
          </cell>
          <cell r="G18">
            <v>175.35</v>
          </cell>
          <cell r="H18" t="str">
            <v>5,93</v>
          </cell>
          <cell r="I18" t="str">
            <v>0,75</v>
          </cell>
          <cell r="J18" t="str">
            <v>36.23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3">
          <cell r="C13">
            <v>102</v>
          </cell>
        </row>
        <row r="14">
          <cell r="C14">
            <v>279</v>
          </cell>
        </row>
        <row r="15">
          <cell r="C15">
            <v>302</v>
          </cell>
        </row>
        <row r="16">
          <cell r="C16">
            <v>377</v>
          </cell>
        </row>
        <row r="17">
          <cell r="C17">
            <v>405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G12" t="str">
            <v>85, 2</v>
          </cell>
          <cell r="H12" t="str">
            <v>0,7</v>
          </cell>
          <cell r="I12" t="str">
            <v>6,1</v>
          </cell>
          <cell r="J12" t="str">
            <v>6,9</v>
          </cell>
        </row>
        <row r="13">
          <cell r="G13">
            <v>115.2</v>
          </cell>
          <cell r="H13">
            <v>1.9</v>
          </cell>
          <cell r="I13">
            <v>5.9</v>
          </cell>
          <cell r="J13">
            <v>12.5</v>
          </cell>
        </row>
        <row r="20">
          <cell r="H20">
            <v>1.5</v>
          </cell>
          <cell r="I20">
            <v>0.1</v>
          </cell>
          <cell r="J20">
            <v>9.9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85">
          <cell r="E185" t="str">
            <v>Салат из свеклы</v>
          </cell>
          <cell r="F185">
            <v>60</v>
          </cell>
          <cell r="H185">
            <v>6.1</v>
          </cell>
          <cell r="I185">
            <v>6.9</v>
          </cell>
          <cell r="J185">
            <v>85.2</v>
          </cell>
          <cell r="K185">
            <v>52</v>
          </cell>
        </row>
        <row r="186">
          <cell r="E186" t="str">
            <v xml:space="preserve">Борщ из свежей капусты с картофелем и сметаной  </v>
          </cell>
          <cell r="F186" t="str">
            <v>200/10</v>
          </cell>
          <cell r="K186">
            <v>82</v>
          </cell>
        </row>
        <row r="187">
          <cell r="K187">
            <v>268</v>
          </cell>
        </row>
        <row r="188">
          <cell r="E188" t="str">
            <v>Рис отварной</v>
          </cell>
          <cell r="F188">
            <v>150</v>
          </cell>
          <cell r="G188">
            <v>8.6999999999999993</v>
          </cell>
          <cell r="H188">
            <v>5.4</v>
          </cell>
          <cell r="I188">
            <v>45</v>
          </cell>
          <cell r="J188">
            <v>263.8</v>
          </cell>
          <cell r="K188">
            <v>302</v>
          </cell>
        </row>
        <row r="189">
          <cell r="E189" t="str">
            <v xml:space="preserve">Чай с сахаром </v>
          </cell>
          <cell r="F189">
            <v>200</v>
          </cell>
          <cell r="G189">
            <v>0.5</v>
          </cell>
          <cell r="H189">
            <v>0.2</v>
          </cell>
          <cell r="I189">
            <v>23.1</v>
          </cell>
          <cell r="J189">
            <v>96</v>
          </cell>
          <cell r="K189">
            <v>376</v>
          </cell>
        </row>
        <row r="190">
          <cell r="E190" t="str">
            <v xml:space="preserve">Хлеб пшеничный </v>
          </cell>
          <cell r="F190">
            <v>75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  <row r="195">
          <cell r="F195">
            <v>805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D12" t="str">
            <v>Салат из моркови</v>
          </cell>
          <cell r="E12">
            <v>60</v>
          </cell>
        </row>
        <row r="13">
          <cell r="D13" t="str">
            <v xml:space="preserve">Суп из овощей </v>
          </cell>
          <cell r="E13">
            <v>200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 t="str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85">
          <cell r="E185" t="str">
            <v>Салат из свеклы</v>
          </cell>
          <cell r="F185">
            <v>60</v>
          </cell>
        </row>
        <row r="186">
          <cell r="F186" t="str">
            <v>200\10</v>
          </cell>
          <cell r="G186">
            <v>2.1</v>
          </cell>
          <cell r="H186">
            <v>6.5</v>
          </cell>
          <cell r="I186">
            <v>11.1</v>
          </cell>
          <cell r="J186">
            <v>111.2</v>
          </cell>
          <cell r="K186">
            <v>86</v>
          </cell>
        </row>
        <row r="187">
          <cell r="K187">
            <v>268</v>
          </cell>
        </row>
        <row r="188">
          <cell r="E188" t="str">
            <v>Каша гречневая расыпчатая</v>
          </cell>
          <cell r="G188">
            <v>5.5</v>
          </cell>
          <cell r="H188">
            <v>5.3</v>
          </cell>
          <cell r="I188">
            <v>35.299999999999997</v>
          </cell>
          <cell r="J188">
            <v>211.1</v>
          </cell>
          <cell r="K188">
            <v>302</v>
          </cell>
        </row>
        <row r="189">
          <cell r="E189" t="str">
            <v>Компот из свежих фруктов</v>
          </cell>
          <cell r="F189">
            <v>200</v>
          </cell>
          <cell r="G189">
            <v>0.6</v>
          </cell>
          <cell r="H189">
            <v>0</v>
          </cell>
          <cell r="I189">
            <v>27.9</v>
          </cell>
          <cell r="J189">
            <v>113.8</v>
          </cell>
          <cell r="K189">
            <v>344</v>
          </cell>
        </row>
        <row r="190">
          <cell r="E190" t="str">
            <v xml:space="preserve">Хлеб пшеничный </v>
          </cell>
          <cell r="F190">
            <v>75</v>
          </cell>
          <cell r="G190">
            <v>5.93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M98" sqref="M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73</v>
      </c>
      <c r="D1" s="63"/>
      <c r="E1" s="63"/>
      <c r="F1" s="12" t="s">
        <v>16</v>
      </c>
      <c r="G1" s="2" t="s">
        <v>17</v>
      </c>
      <c r="H1" s="64" t="s">
        <v>65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72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f>[1]Лист1!F14</f>
        <v>60</v>
      </c>
      <c r="G14" s="43" t="str">
        <f>[1]Лист1!G14</f>
        <v>0,7</v>
      </c>
      <c r="H14" s="43" t="str">
        <f>[1]Лист1!H14</f>
        <v>6,1</v>
      </c>
      <c r="I14" s="43" t="str">
        <f>[1]Лист1!I14</f>
        <v>6,9</v>
      </c>
      <c r="J14" s="43">
        <f>[1]Лист1!J14</f>
        <v>85.2</v>
      </c>
      <c r="K14" s="44">
        <f>[1]Лист1!K14</f>
        <v>46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tr">
        <f>[1]Лист1!E15</f>
        <v>Суп картофельный с горохом</v>
      </c>
      <c r="F15" s="43">
        <f>[1]Лист1!F15</f>
        <v>200</v>
      </c>
      <c r="G15" s="43">
        <f>[1]Лист1!G15</f>
        <v>1.9</v>
      </c>
      <c r="H15" s="43">
        <f>[1]Лист1!H15</f>
        <v>5.9</v>
      </c>
      <c r="I15" s="43" t="str">
        <f>[1]Лист1!I15</f>
        <v>12,6</v>
      </c>
      <c r="J15" s="43">
        <f>[1]Лист1!J15</f>
        <v>115.2</v>
      </c>
      <c r="K15" s="44">
        <f>[1]Лист1!K15</f>
        <v>102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tr">
        <f>[1]Лист1!E16</f>
        <v>Котлеты  из птицы со сметанным соусом</v>
      </c>
      <c r="F16" s="43">
        <f>[1]Лист1!F16</f>
        <v>110</v>
      </c>
      <c r="G16" s="43">
        <f>[1]Лист1!G16</f>
        <v>12.5</v>
      </c>
      <c r="H16" s="43">
        <f>[1]Лист1!H16</f>
        <v>14.2</v>
      </c>
      <c r="I16" s="43">
        <f>[1]Лист1!I16</f>
        <v>8.6</v>
      </c>
      <c r="J16" s="43">
        <f>[1]Лист1!J16</f>
        <v>212.7</v>
      </c>
      <c r="K16" s="44">
        <f>[1]Лист1!K16</f>
        <v>294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tr">
        <f>[1]Лист1!E17</f>
        <v>Каша пшенная</v>
      </c>
      <c r="F17" s="43">
        <f>[1]Лист1!F17</f>
        <v>150</v>
      </c>
      <c r="G17" s="43">
        <f>[1]Лист1!G17</f>
        <v>3.2</v>
      </c>
      <c r="H17" s="43">
        <f>[1]Лист1!H17</f>
        <v>6.1</v>
      </c>
      <c r="I17" s="43">
        <f>[1]Лист1!I17</f>
        <v>23.3</v>
      </c>
      <c r="J17" s="43">
        <f>[1]Лист1!J17</f>
        <v>160.5</v>
      </c>
      <c r="K17" s="44">
        <f>[1]Лист1!K17</f>
        <v>309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tr">
        <f>[1]Лист1!E18</f>
        <v xml:space="preserve">Компот из свежих фруктов </v>
      </c>
      <c r="F18" s="43">
        <f>[1]Лист1!F18</f>
        <v>200</v>
      </c>
      <c r="G18" s="43">
        <f>[1]Лист1!G18</f>
        <v>0.6</v>
      </c>
      <c r="H18" s="43">
        <f>[1]Лист1!H18</f>
        <v>0</v>
      </c>
      <c r="I18" s="43">
        <f>[1]Лист1!I18</f>
        <v>27.9</v>
      </c>
      <c r="J18" s="43">
        <f>[1]Лист1!J18</f>
        <v>113.8</v>
      </c>
      <c r="K18" s="44">
        <f>[1]Лист1!K18</f>
        <v>344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tr">
        <f>[1]Лист1!E19</f>
        <v>Хлеб пшеничный</v>
      </c>
      <c r="F19" s="43">
        <f>[1]Лист1!F19</f>
        <v>75</v>
      </c>
      <c r="G19" s="43">
        <f>[1]Лист1!G19</f>
        <v>0.6</v>
      </c>
      <c r="H19" s="43">
        <f>[1]Лист1!H19</f>
        <v>0</v>
      </c>
      <c r="I19" s="43">
        <f>[1]Лист1!I19</f>
        <v>27.9</v>
      </c>
      <c r="J19" s="43">
        <f>[1]Лист1!J19</f>
        <v>113.8</v>
      </c>
      <c r="K19" s="44">
        <f>[1]Лист1!K19</f>
        <v>405</v>
      </c>
      <c r="L19" s="43"/>
    </row>
    <row r="20" spans="1:12" ht="14.4" x14ac:dyDescent="0.3">
      <c r="A20" s="23"/>
      <c r="B20" s="15"/>
      <c r="C20" s="11"/>
      <c r="D20" s="7" t="s">
        <v>32</v>
      </c>
      <c r="E20" s="42">
        <f>[1]Лист1!E20</f>
        <v>0</v>
      </c>
      <c r="F20" s="43">
        <f>[1]Лист1!F20</f>
        <v>0</v>
      </c>
      <c r="G20" s="43">
        <f>[1]Лист1!G20</f>
        <v>0</v>
      </c>
      <c r="H20" s="43">
        <f>[1]Лист1!H20</f>
        <v>0</v>
      </c>
      <c r="I20" s="43">
        <f>[1]Лист1!I20</f>
        <v>0</v>
      </c>
      <c r="J20" s="43">
        <f>[1]Лист1!J20</f>
        <v>0</v>
      </c>
      <c r="K20" s="44">
        <f>[1]Лист1!K20</f>
        <v>0</v>
      </c>
      <c r="L20" s="43"/>
    </row>
    <row r="21" spans="1:12" ht="15" x14ac:dyDescent="0.25">
      <c r="A21" s="23"/>
      <c r="B21" s="15"/>
      <c r="C21" s="11"/>
      <c r="D21" s="6"/>
      <c r="E21" s="42">
        <f>[1]Лист1!E21</f>
        <v>0</v>
      </c>
      <c r="F21" s="43">
        <f>[1]Лист1!F21</f>
        <v>0</v>
      </c>
      <c r="G21" s="43">
        <f>[1]Лист1!G21</f>
        <v>0</v>
      </c>
      <c r="H21" s="43">
        <f>[1]Лист1!H21</f>
        <v>0</v>
      </c>
      <c r="I21" s="43">
        <f>[1]Лист1!I21</f>
        <v>0</v>
      </c>
      <c r="J21" s="43">
        <f>[1]Лист1!J21</f>
        <v>0</v>
      </c>
      <c r="K21" s="44">
        <f>[1]Лист1!K21</f>
        <v>0</v>
      </c>
      <c r="L21" s="43"/>
    </row>
    <row r="22" spans="1:12" ht="14.4" x14ac:dyDescent="0.3">
      <c r="A22" s="23"/>
      <c r="B22" s="15"/>
      <c r="C22" s="11"/>
      <c r="D22" s="57" t="s">
        <v>24</v>
      </c>
      <c r="E22" s="42"/>
      <c r="F22" s="43">
        <f>[1]Лист1!F22</f>
        <v>110</v>
      </c>
      <c r="G22" s="43">
        <f>[1]Лист1!G22</f>
        <v>1.5</v>
      </c>
      <c r="H22" s="43">
        <f>[1]Лист1!H22</f>
        <v>0.1</v>
      </c>
      <c r="I22" s="43">
        <f>[1]Лист1!I22</f>
        <v>9.9</v>
      </c>
      <c r="J22" s="43">
        <f>[1]Лист1!J22</f>
        <v>47</v>
      </c>
      <c r="K22" s="44">
        <f>[1]Лист1!K22</f>
        <v>338</v>
      </c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905</v>
      </c>
      <c r="G23" s="19">
        <f t="shared" ref="G23:J23" si="2">SUM(G14:G22)</f>
        <v>20.300000000000004</v>
      </c>
      <c r="H23" s="19">
        <f t="shared" si="2"/>
        <v>26.300000000000004</v>
      </c>
      <c r="I23" s="19">
        <f t="shared" si="2"/>
        <v>97.6</v>
      </c>
      <c r="J23" s="19">
        <f t="shared" si="2"/>
        <v>848.19999999999993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905</v>
      </c>
      <c r="G24" s="32">
        <f t="shared" ref="G24:J24" si="4">G13+G23</f>
        <v>20.300000000000004</v>
      </c>
      <c r="H24" s="32">
        <f t="shared" si="4"/>
        <v>26.300000000000004</v>
      </c>
      <c r="I24" s="32">
        <f t="shared" si="4"/>
        <v>97.6</v>
      </c>
      <c r="J24" s="32">
        <f t="shared" si="4"/>
        <v>848.19999999999993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[1]Лист1!E33</f>
        <v xml:space="preserve">Салат из свежей капусты </v>
      </c>
      <c r="F33" s="43">
        <f>[1]Лист1!F33</f>
        <v>60</v>
      </c>
      <c r="G33" s="43">
        <f>[1]Лист1!G33</f>
        <v>0.5</v>
      </c>
      <c r="H33" s="43">
        <f>[1]Лист1!H33</f>
        <v>3</v>
      </c>
      <c r="I33" s="43">
        <f>[1]Лист1!I33</f>
        <v>3.2</v>
      </c>
      <c r="J33" s="43">
        <f>[1]Лист1!J33</f>
        <v>42</v>
      </c>
      <c r="K33" s="44">
        <f>[1]Лист1!K33</f>
        <v>45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tr">
        <f>[1]Лист1!E34</f>
        <v xml:space="preserve">Борщ из свежей капусты с картофелем и сметаной  </v>
      </c>
      <c r="F34" s="43" t="str">
        <f>[1]Лист1!F34</f>
        <v>200\5</v>
      </c>
      <c r="G34" s="43">
        <f>[1]Лист1!G34</f>
        <v>2.2000000000000002</v>
      </c>
      <c r="H34" s="43">
        <f>[1]Лист1!H34</f>
        <v>4.5</v>
      </c>
      <c r="I34" s="43">
        <f>[1]Лист1!I34</f>
        <v>12</v>
      </c>
      <c r="J34" s="43">
        <f>[1]Лист1!J34</f>
        <v>97</v>
      </c>
      <c r="K34" s="44">
        <f>[1]Лист1!K34</f>
        <v>82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tr">
        <f>[1]Лист1!E35</f>
        <v>Биточки из говядины с томатным соусом с овощами</v>
      </c>
      <c r="F35" s="43">
        <f>[1]Лист1!F35</f>
        <v>110</v>
      </c>
      <c r="G35" s="43">
        <f>[1]Лист1!G35</f>
        <v>9.66</v>
      </c>
      <c r="H35" s="43">
        <f>[1]Лист1!H35</f>
        <v>9.56</v>
      </c>
      <c r="I35" s="43">
        <f>[1]Лист1!I35</f>
        <v>13.3</v>
      </c>
      <c r="J35" s="43">
        <f>[1]Лист1!J35</f>
        <v>202.2</v>
      </c>
      <c r="K35" s="44">
        <f>[1]Лист1!K35</f>
        <v>268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66</v>
      </c>
      <c r="F36" s="43">
        <f>[1]Лист1!F36</f>
        <v>150</v>
      </c>
      <c r="G36" s="43">
        <v>10.050000000000001</v>
      </c>
      <c r="H36" s="51">
        <v>15.5</v>
      </c>
      <c r="I36" s="51">
        <v>10.8</v>
      </c>
      <c r="J36" s="51">
        <v>263.8</v>
      </c>
      <c r="K36" s="44">
        <v>302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tr">
        <f>[1]Лист1!E37</f>
        <v>Чай с сахаром и лимоном</v>
      </c>
      <c r="F37" s="43">
        <f>[1]Лист1!F37</f>
        <v>200</v>
      </c>
      <c r="G37" s="43">
        <f>[1]Лист1!G37</f>
        <v>0.5</v>
      </c>
      <c r="H37" s="43">
        <f>[1]Лист1!H37</f>
        <v>0.2</v>
      </c>
      <c r="I37" s="43">
        <f>[1]Лист1!I37</f>
        <v>23.1</v>
      </c>
      <c r="J37" s="43">
        <f>[1]Лист1!J37</f>
        <v>96</v>
      </c>
      <c r="K37" s="44">
        <f>[1]Лист1!K37</f>
        <v>377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tr">
        <f>[1]Лист1!E38</f>
        <v xml:space="preserve">Хлеб пшеничный </v>
      </c>
      <c r="F38" s="43">
        <f>[1]Лист1!F38</f>
        <v>75</v>
      </c>
      <c r="G38" s="43">
        <f>[1]Лист1!G38</f>
        <v>5.93</v>
      </c>
      <c r="H38" s="43">
        <f>[1]Лист1!H38</f>
        <v>0.75</v>
      </c>
      <c r="I38" s="43">
        <f>[1]Лист1!I38</f>
        <v>36.229999999999997</v>
      </c>
      <c r="J38" s="43">
        <f>[1]Лист1!J38</f>
        <v>175.35</v>
      </c>
      <c r="K38" s="44">
        <f>[1]Лист1!K38</f>
        <v>405</v>
      </c>
      <c r="L38" s="43"/>
    </row>
    <row r="39" spans="1:12" ht="14.4" x14ac:dyDescent="0.3">
      <c r="A39" s="14"/>
      <c r="B39" s="15"/>
      <c r="C39" s="11"/>
      <c r="D39" s="7" t="s">
        <v>32</v>
      </c>
      <c r="E39" s="42">
        <f>[1]Лист1!E39</f>
        <v>0</v>
      </c>
      <c r="F39" s="43">
        <f>[1]Лист1!F39</f>
        <v>0</v>
      </c>
      <c r="G39" s="43">
        <f>[1]Лист1!G39</f>
        <v>0</v>
      </c>
      <c r="H39" s="43">
        <f>[1]Лист1!H39</f>
        <v>0</v>
      </c>
      <c r="I39" s="43">
        <f>[1]Лист1!I39</f>
        <v>0</v>
      </c>
      <c r="J39" s="43">
        <f>[1]Лист1!J39</f>
        <v>0</v>
      </c>
      <c r="K39" s="44">
        <f>[1]Лист1!K39</f>
        <v>0</v>
      </c>
      <c r="L39" s="43"/>
    </row>
    <row r="40" spans="1:12" ht="15" x14ac:dyDescent="0.25">
      <c r="A40" s="14"/>
      <c r="B40" s="15"/>
      <c r="C40" s="11"/>
      <c r="D40" s="6"/>
      <c r="E40" s="42">
        <f>[1]Лист1!E40</f>
        <v>0</v>
      </c>
      <c r="F40" s="43">
        <f>[1]Лист1!F40</f>
        <v>0</v>
      </c>
      <c r="G40" s="43">
        <f>[1]Лист1!G40</f>
        <v>0</v>
      </c>
      <c r="H40" s="43">
        <f>[1]Лист1!H40</f>
        <v>0</v>
      </c>
      <c r="I40" s="43">
        <f>[1]Лист1!I40</f>
        <v>0</v>
      </c>
      <c r="J40" s="43">
        <f>[1]Лист1!J40</f>
        <v>0</v>
      </c>
      <c r="K40" s="44">
        <f>[1]Лист1!K40</f>
        <v>0</v>
      </c>
      <c r="L40" s="43"/>
    </row>
    <row r="41" spans="1:12" ht="15" x14ac:dyDescent="0.25">
      <c r="A41" s="14"/>
      <c r="B41" s="15"/>
      <c r="C41" s="11"/>
      <c r="D41" s="6"/>
      <c r="E41" s="42">
        <f>[1]Лист1!E41</f>
        <v>0</v>
      </c>
      <c r="F41" s="43">
        <f>[1]Лист1!F41</f>
        <v>0</v>
      </c>
      <c r="G41" s="43">
        <f>[1]Лист1!G41</f>
        <v>0</v>
      </c>
      <c r="H41" s="43">
        <f>[1]Лист1!H41</f>
        <v>0</v>
      </c>
      <c r="I41" s="43">
        <f>[1]Лист1!I41</f>
        <v>0</v>
      </c>
      <c r="J41" s="43">
        <f>[1]Лист1!J41</f>
        <v>0</v>
      </c>
      <c r="K41" s="44">
        <f>[1]Лист1!K41</f>
        <v>0</v>
      </c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595</v>
      </c>
      <c r="G42" s="19">
        <f t="shared" ref="G42" si="10">SUM(G33:G41)</f>
        <v>28.84</v>
      </c>
      <c r="H42" s="19">
        <f t="shared" ref="H42" si="11">SUM(H33:H41)</f>
        <v>33.510000000000005</v>
      </c>
      <c r="I42" s="19">
        <f t="shared" ref="I42" si="12">SUM(I33:I41)</f>
        <v>98.63</v>
      </c>
      <c r="J42" s="19">
        <f t="shared" ref="J42:L42" si="13">SUM(J33:J41)</f>
        <v>876.35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595</v>
      </c>
      <c r="G43" s="32">
        <f t="shared" ref="G43" si="14">G32+G42</f>
        <v>28.84</v>
      </c>
      <c r="H43" s="32">
        <f t="shared" ref="H43" si="15">H32+H42</f>
        <v>33.510000000000005</v>
      </c>
      <c r="I43" s="32">
        <f t="shared" ref="I43" si="16">I32+I42</f>
        <v>98.63</v>
      </c>
      <c r="J43" s="32">
        <f t="shared" ref="J43:L43" si="17">J32+J42</f>
        <v>876.35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tr">
        <f>'[2]1'!D12</f>
        <v>Салат из свеклы</v>
      </c>
      <c r="F52" s="43">
        <f>'[2]1'!E12</f>
        <v>60</v>
      </c>
      <c r="G52" s="51">
        <f>'[2]1'!H12</f>
        <v>0.86</v>
      </c>
      <c r="H52" s="51">
        <f>'[2]1'!I12</f>
        <v>3.65</v>
      </c>
      <c r="I52" s="51">
        <f>'[2]1'!J12</f>
        <v>5.0199999999999996</v>
      </c>
      <c r="J52" s="51">
        <f>'[2]1'!G12</f>
        <v>56.34</v>
      </c>
      <c r="K52" s="44">
        <v>52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tr">
        <f>'[2]1'!D13</f>
        <v>Суп картофельный с макаронными изделиями</v>
      </c>
      <c r="F53" s="43">
        <f>'[2]1'!E13</f>
        <v>200</v>
      </c>
      <c r="G53" s="51">
        <v>2.2999999999999998</v>
      </c>
      <c r="H53" s="51">
        <v>3.9</v>
      </c>
      <c r="I53" s="51">
        <v>13.6</v>
      </c>
      <c r="J53" s="51">
        <v>98.8</v>
      </c>
      <c r="K53" s="44">
        <v>102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tr">
        <f>'[2]1'!D14</f>
        <v>Курица в сметанном соусе</v>
      </c>
      <c r="F54" s="43" t="str">
        <f>'[2]1'!E14</f>
        <v>70\50</v>
      </c>
      <c r="G54" s="51">
        <f>'[2]1'!H14</f>
        <v>11.5</v>
      </c>
      <c r="H54" s="51">
        <f>'[2]1'!I14</f>
        <v>13.4</v>
      </c>
      <c r="I54" s="51">
        <f>'[2]1'!J14</f>
        <v>9.6</v>
      </c>
      <c r="J54" s="51">
        <f>'[2]1'!G14</f>
        <v>224.2</v>
      </c>
      <c r="K54" s="44">
        <v>290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f>'[2]1'!E15</f>
        <v>150</v>
      </c>
      <c r="G55" s="51">
        <v>5.5</v>
      </c>
      <c r="H55" s="51">
        <v>5.3</v>
      </c>
      <c r="I55" s="51">
        <v>35.299999999999997</v>
      </c>
      <c r="J55" s="51">
        <v>211.1</v>
      </c>
      <c r="K55" s="44">
        <v>309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tr">
        <f>'[2]1'!D16</f>
        <v>Компот из сухофруктов</v>
      </c>
      <c r="F56" s="43">
        <f>'[2]1'!E16</f>
        <v>200</v>
      </c>
      <c r="G56" s="51">
        <f>'[2]1'!H16</f>
        <v>0.6</v>
      </c>
      <c r="H56" s="51">
        <f>'[2]1'!I16</f>
        <v>0</v>
      </c>
      <c r="I56" s="51">
        <f>'[2]1'!J16</f>
        <v>27.9</v>
      </c>
      <c r="J56" s="51">
        <f>'[2]1'!G16</f>
        <v>113.8</v>
      </c>
      <c r="K56" s="44">
        <v>349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tr">
        <f>'[2]1'!D17</f>
        <v xml:space="preserve">Хлеб пшеничный </v>
      </c>
      <c r="F57" s="43">
        <f>'[2]1'!E17</f>
        <v>75</v>
      </c>
      <c r="G57" s="51">
        <f>'[2]1'!H17</f>
        <v>5.93</v>
      </c>
      <c r="H57" s="51">
        <f>'[2]1'!I17</f>
        <v>0.75</v>
      </c>
      <c r="I57" s="51">
        <f>'[2]1'!J17</f>
        <v>36.229999999999997</v>
      </c>
      <c r="J57" s="51">
        <f>'[2]1'!G17</f>
        <v>175.35</v>
      </c>
      <c r="K57" s="44">
        <v>405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685</v>
      </c>
      <c r="G61" s="19">
        <f t="shared" ref="G61" si="22">SUM(G52:G60)</f>
        <v>26.69</v>
      </c>
      <c r="H61" s="19">
        <f t="shared" ref="H61" si="23">SUM(H52:H60)</f>
        <v>27</v>
      </c>
      <c r="I61" s="19">
        <f t="shared" ref="I61" si="24">SUM(I52:I60)</f>
        <v>127.64999999999998</v>
      </c>
      <c r="J61" s="19">
        <f t="shared" ref="J61:L61" si="25">SUM(J52:J60)</f>
        <v>879.58999999999992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685</v>
      </c>
      <c r="G62" s="32">
        <f t="shared" ref="G62" si="26">G51+G61</f>
        <v>26.69</v>
      </c>
      <c r="H62" s="32">
        <f t="shared" ref="H62" si="27">H51+H61</f>
        <v>27</v>
      </c>
      <c r="I62" s="32">
        <f t="shared" ref="I62" si="28">I51+I61</f>
        <v>127.64999999999998</v>
      </c>
      <c r="J62" s="32">
        <f t="shared" ref="J62:L62" si="29">J51+J61</f>
        <v>879.58999999999992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'[3]1'!D12</f>
        <v>Салат из моркови</v>
      </c>
      <c r="F71" s="43">
        <f>'[3]1'!E12</f>
        <v>60</v>
      </c>
      <c r="G71" s="51">
        <f>'[3]1'!H12</f>
        <v>0.4</v>
      </c>
      <c r="H71" s="51">
        <f>'[3]1'!I12</f>
        <v>0.1</v>
      </c>
      <c r="I71" s="51">
        <f>'[3]1'!J12</f>
        <v>5.0999999999999996</v>
      </c>
      <c r="J71" s="51">
        <f>'[3]1'!G12</f>
        <v>49</v>
      </c>
      <c r="K71" s="44">
        <v>66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tr">
        <f>'[3]1'!D13</f>
        <v>Свекольник со сметаной</v>
      </c>
      <c r="F72" s="43" t="s">
        <v>40</v>
      </c>
      <c r="G72" s="51">
        <f>'[3]1'!H13</f>
        <v>2.1</v>
      </c>
      <c r="H72" s="51">
        <f>'[3]1'!I13</f>
        <v>6.5</v>
      </c>
      <c r="I72" s="51">
        <f>'[3]1'!J13</f>
        <v>11.1</v>
      </c>
      <c r="J72" s="51">
        <f>'[3]1'!G13</f>
        <v>111.2</v>
      </c>
      <c r="K72" s="44">
        <v>86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tr">
        <f>'[3]1'!D14</f>
        <v>Рыба тушенная в томате с овощами</v>
      </c>
      <c r="F73" s="43" t="s">
        <v>41</v>
      </c>
      <c r="G73" s="51">
        <f>'[3]1'!H14</f>
        <v>9.4</v>
      </c>
      <c r="H73" s="51">
        <f>'[3]1'!I14</f>
        <v>2</v>
      </c>
      <c r="I73" s="51">
        <f>'[3]1'!J14</f>
        <v>6.3</v>
      </c>
      <c r="J73" s="51">
        <f>'[3]1'!G14</f>
        <v>160.30000000000001</v>
      </c>
      <c r="K73" s="44">
        <v>229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tr">
        <f>'[3]1'!D15</f>
        <v>Картофельное пюре</v>
      </c>
      <c r="F74" s="43">
        <f>'[3]1'!E15</f>
        <v>150</v>
      </c>
      <c r="G74" s="51">
        <f>'[3]1'!H15</f>
        <v>3.2</v>
      </c>
      <c r="H74" s="51">
        <f>'[3]1'!I15</f>
        <v>6.1</v>
      </c>
      <c r="I74" s="51">
        <f>'[3]1'!J15</f>
        <v>23.3</v>
      </c>
      <c r="J74" s="51">
        <f>'[3]1'!G15</f>
        <v>160.5</v>
      </c>
      <c r="K74" s="44">
        <v>312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tr">
        <f>'[3]1'!D16</f>
        <v>Кисель  фруктовый</v>
      </c>
      <c r="F75" s="43">
        <f>'[3]1'!E16</f>
        <v>200</v>
      </c>
      <c r="G75" s="51">
        <f>'[3]1'!H16</f>
        <v>0.3</v>
      </c>
      <c r="H75" s="51">
        <f>'[3]1'!I16</f>
        <v>0</v>
      </c>
      <c r="I75" s="51">
        <f>'[3]1'!J16</f>
        <v>30.8</v>
      </c>
      <c r="J75" s="51">
        <f>'[3]1'!G16</f>
        <v>124.2</v>
      </c>
      <c r="K75" s="44">
        <v>354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tr">
        <f>'[3]1'!D17</f>
        <v xml:space="preserve">Хлеб пшеничный </v>
      </c>
      <c r="F76" s="43">
        <f>'[3]1'!E17</f>
        <v>75</v>
      </c>
      <c r="G76" s="51">
        <f>'[3]1'!H17</f>
        <v>5.93</v>
      </c>
      <c r="H76" s="51">
        <f>'[3]1'!I17</f>
        <v>0.75</v>
      </c>
      <c r="I76" s="51">
        <f>'[3]1'!J17</f>
        <v>36.229999999999997</v>
      </c>
      <c r="J76" s="51">
        <f>'[3]1'!G17</f>
        <v>175.35</v>
      </c>
      <c r="K76" s="44">
        <v>405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52"/>
      <c r="F80" s="19">
        <v>815</v>
      </c>
      <c r="G80" s="19">
        <f t="shared" ref="G80:J80" si="34">SUM(G71:G79)</f>
        <v>21.330000000000002</v>
      </c>
      <c r="H80" s="19">
        <f t="shared" si="34"/>
        <v>15.45</v>
      </c>
      <c r="I80" s="19">
        <f t="shared" si="34"/>
        <v>112.82999999999998</v>
      </c>
      <c r="J80" s="19">
        <f t="shared" si="34"/>
        <v>780.55000000000007</v>
      </c>
      <c r="K80" s="25"/>
      <c r="L80" s="19">
        <f t="shared" ref="L80" si="35">SUM(L71:L79)</f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815</v>
      </c>
      <c r="G81" s="32">
        <f t="shared" ref="G81:J81" si="36">G70+G80</f>
        <v>21.330000000000002</v>
      </c>
      <c r="H81" s="32">
        <f t="shared" si="36"/>
        <v>15.45</v>
      </c>
      <c r="I81" s="32">
        <f t="shared" si="36"/>
        <v>112.82999999999998</v>
      </c>
      <c r="J81" s="32">
        <f t="shared" si="36"/>
        <v>780.55000000000007</v>
      </c>
      <c r="K81" s="32"/>
      <c r="L81" s="32">
        <f t="shared" ref="L81" si="37"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'[4]1'!D12</f>
        <v>Салат витаминный</v>
      </c>
      <c r="F90" s="43">
        <f>'[4]1'!E12</f>
        <v>60</v>
      </c>
      <c r="G90" s="53" t="str">
        <f t="shared" ref="G90:J90" si="42">G14</f>
        <v>0,7</v>
      </c>
      <c r="H90" s="53" t="str">
        <f t="shared" si="42"/>
        <v>6,1</v>
      </c>
      <c r="I90" s="53" t="str">
        <f t="shared" si="42"/>
        <v>6,9</v>
      </c>
      <c r="J90" s="54">
        <f t="shared" si="42"/>
        <v>85.2</v>
      </c>
      <c r="K90" s="55" t="s">
        <v>42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tr">
        <f>'[4]1'!D13</f>
        <v>Суп картофельный с горохом</v>
      </c>
      <c r="F91" s="43">
        <f>'[4]1'!E13</f>
        <v>200</v>
      </c>
      <c r="G91" s="53">
        <f>'[4]1'!H13</f>
        <v>1.9</v>
      </c>
      <c r="H91" s="53">
        <f>'[4]1'!I13</f>
        <v>5.9</v>
      </c>
      <c r="I91" s="53" t="s">
        <v>43</v>
      </c>
      <c r="J91" s="54">
        <f>'[4]1'!G13</f>
        <v>115.2</v>
      </c>
      <c r="K91" s="44">
        <f>'[5]1'!C13</f>
        <v>102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44</v>
      </c>
      <c r="F92" s="43">
        <v>110</v>
      </c>
      <c r="G92" s="53" t="s">
        <v>45</v>
      </c>
      <c r="H92" s="53" t="s">
        <v>46</v>
      </c>
      <c r="I92" s="53" t="s">
        <v>47</v>
      </c>
      <c r="J92" s="54">
        <v>202.2</v>
      </c>
      <c r="K92" s="44">
        <f>'[5]1'!C14</f>
        <v>279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48</v>
      </c>
      <c r="F93" s="43">
        <f>'[4]1'!E15</f>
        <v>150</v>
      </c>
      <c r="G93" s="53">
        <f>'[4]1'!H15</f>
        <v>5.5</v>
      </c>
      <c r="H93" s="53">
        <f>'[4]1'!I15</f>
        <v>5.3</v>
      </c>
      <c r="I93" s="53">
        <f>'[4]1'!J15</f>
        <v>23.3</v>
      </c>
      <c r="J93" s="54">
        <v>160.5</v>
      </c>
      <c r="K93" s="44">
        <f>'[5]1'!C15</f>
        <v>302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f>'[4]1'!E17</f>
        <v>200</v>
      </c>
      <c r="G94" s="53" t="s">
        <v>50</v>
      </c>
      <c r="H94" s="53" t="s">
        <v>51</v>
      </c>
      <c r="I94" s="53" t="s">
        <v>52</v>
      </c>
      <c r="J94" s="53" t="s">
        <v>53</v>
      </c>
      <c r="K94" s="44">
        <f>'[5]1'!C16</f>
        <v>377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tr">
        <f>'[4]1'!D18</f>
        <v>Хлеб пшеничный</v>
      </c>
      <c r="F95" s="43">
        <f>'[4]1'!E18</f>
        <v>75</v>
      </c>
      <c r="G95" s="53" t="str">
        <f>'[4]1'!H18</f>
        <v>5,93</v>
      </c>
      <c r="H95" s="53" t="str">
        <f>'[4]1'!I18</f>
        <v>0,75</v>
      </c>
      <c r="I95" s="53" t="str">
        <f>'[4]1'!J18</f>
        <v>36.23</v>
      </c>
      <c r="J95" s="53">
        <f>'[4]1'!G18</f>
        <v>175.35</v>
      </c>
      <c r="K95" s="44">
        <f>'[5]1'!C17</f>
        <v>405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53"/>
      <c r="H97" s="53"/>
      <c r="I97" s="53"/>
      <c r="J97" s="5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52"/>
      <c r="F99" s="19">
        <f>SUM(F90:F98)</f>
        <v>795</v>
      </c>
      <c r="G99" s="19">
        <f t="shared" ref="G99:J99" si="43">SUM(G90:G98)</f>
        <v>7.4</v>
      </c>
      <c r="H99" s="19">
        <f t="shared" si="43"/>
        <v>11.2</v>
      </c>
      <c r="I99" s="19">
        <f t="shared" si="43"/>
        <v>23.3</v>
      </c>
      <c r="J99" s="19">
        <f t="shared" si="43"/>
        <v>738.45</v>
      </c>
      <c r="K99" s="25"/>
      <c r="L99" s="19">
        <f t="shared" ref="L99" si="44">SUM(L90:L98)</f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795</v>
      </c>
      <c r="G100" s="32">
        <f t="shared" ref="G100:J100" si="45">G89+G99</f>
        <v>7.4</v>
      </c>
      <c r="H100" s="32">
        <f t="shared" si="45"/>
        <v>11.2</v>
      </c>
      <c r="I100" s="32">
        <f t="shared" si="45"/>
        <v>23.3</v>
      </c>
      <c r="J100" s="32">
        <f t="shared" si="45"/>
        <v>738.45</v>
      </c>
      <c r="K100" s="32"/>
      <c r="L100" s="32">
        <f t="shared" ref="L100" si="46"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  <c r="L108" s="19">
        <f t="shared" ref="L108" si="48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60</v>
      </c>
      <c r="G109" s="53" t="str">
        <f>'[6]1'!H12</f>
        <v>0,7</v>
      </c>
      <c r="H109" s="53" t="str">
        <f>'[6]1'!I12</f>
        <v>6,1</v>
      </c>
      <c r="I109" s="53" t="str">
        <f>'[6]1'!J12</f>
        <v>6,9</v>
      </c>
      <c r="J109" s="54" t="str">
        <f>'[6]1'!G12</f>
        <v>85, 2</v>
      </c>
      <c r="K109" s="44">
        <v>46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53">
        <f>'[6]1'!H13</f>
        <v>1.9</v>
      </c>
      <c r="H110" s="53">
        <f>'[6]1'!I13</f>
        <v>5.9</v>
      </c>
      <c r="I110" s="53">
        <f>'[6]1'!J13</f>
        <v>12.5</v>
      </c>
      <c r="J110" s="54">
        <f>'[6]1'!G13</f>
        <v>115.2</v>
      </c>
      <c r="K110" s="44">
        <v>102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44</v>
      </c>
      <c r="F111" s="43">
        <v>110</v>
      </c>
      <c r="G111" s="53" t="s">
        <v>45</v>
      </c>
      <c r="H111" s="53" t="s">
        <v>46</v>
      </c>
      <c r="I111" s="53" t="s">
        <v>47</v>
      </c>
      <c r="J111" s="54">
        <v>202.2</v>
      </c>
      <c r="K111" s="44">
        <v>279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53" t="s">
        <v>56</v>
      </c>
      <c r="H112" s="53" t="s">
        <v>57</v>
      </c>
      <c r="I112" s="53" t="s">
        <v>58</v>
      </c>
      <c r="J112" s="54">
        <v>160.5</v>
      </c>
      <c r="K112" s="44">
        <v>309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0.6</v>
      </c>
      <c r="H113" s="43">
        <v>0</v>
      </c>
      <c r="I113" s="43">
        <v>27.9</v>
      </c>
      <c r="J113" s="43">
        <v>113.8</v>
      </c>
      <c r="K113" s="44">
        <v>344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60</v>
      </c>
      <c r="F114" s="43">
        <v>75</v>
      </c>
      <c r="G114" s="43">
        <v>5.93</v>
      </c>
      <c r="H114" s="43">
        <v>0.75</v>
      </c>
      <c r="I114" s="43">
        <v>36.229999999999997</v>
      </c>
      <c r="J114" s="43">
        <v>175.35</v>
      </c>
      <c r="K114" s="44">
        <v>405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57" t="s">
        <v>24</v>
      </c>
      <c r="E116" s="42"/>
      <c r="F116" s="43">
        <v>100</v>
      </c>
      <c r="G116" s="51">
        <f>'[6]1'!H20</f>
        <v>1.5</v>
      </c>
      <c r="H116" s="51">
        <f>'[6]1'!I20</f>
        <v>0.1</v>
      </c>
      <c r="I116" s="51">
        <f>'[6]1'!J20</f>
        <v>9.9</v>
      </c>
      <c r="J116" s="43">
        <v>47</v>
      </c>
      <c r="K116" s="44">
        <v>338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52"/>
      <c r="F118" s="19">
        <v>895</v>
      </c>
      <c r="G118" s="19">
        <v>15.43</v>
      </c>
      <c r="H118" s="19">
        <v>13.25</v>
      </c>
      <c r="I118" s="19">
        <v>124.03</v>
      </c>
      <c r="J118" s="19">
        <v>1218</v>
      </c>
      <c r="K118" s="25"/>
      <c r="L118" s="19">
        <f t="shared" ref="L118" si="49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v>895</v>
      </c>
      <c r="G119" s="32">
        <v>15.43</v>
      </c>
      <c r="H119" s="32">
        <v>13.25</v>
      </c>
      <c r="I119" s="32">
        <v>124.03</v>
      </c>
      <c r="J119" s="32">
        <v>1218</v>
      </c>
      <c r="K119" s="32"/>
      <c r="L119" s="32">
        <f t="shared" ref="L119" si="50"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1">SUM(G120:G126)</f>
        <v>0</v>
      </c>
      <c r="H127" s="19">
        <f t="shared" si="51"/>
        <v>0</v>
      </c>
      <c r="I127" s="19">
        <f t="shared" si="51"/>
        <v>0</v>
      </c>
      <c r="J127" s="19">
        <f t="shared" si="51"/>
        <v>0</v>
      </c>
      <c r="K127" s="25"/>
      <c r="L127" s="19">
        <f t="shared" ref="L127" si="5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tr">
        <f>[7]Лист1!E185</f>
        <v>Салат из свеклы</v>
      </c>
      <c r="F128" s="43">
        <f>[7]Лист1!F185</f>
        <v>60</v>
      </c>
      <c r="G128" s="43">
        <v>29.53</v>
      </c>
      <c r="H128" s="43">
        <f>[7]Лист1!H185</f>
        <v>6.1</v>
      </c>
      <c r="I128" s="43">
        <f>[7]Лист1!I185</f>
        <v>6.9</v>
      </c>
      <c r="J128" s="43">
        <f>[7]Лист1!J185</f>
        <v>85.2</v>
      </c>
      <c r="K128" s="44">
        <f>[7]Лист1!K185</f>
        <v>52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tr">
        <f>[7]Лист1!E186</f>
        <v xml:space="preserve">Борщ из свежей капусты с картофелем и сметаной  </v>
      </c>
      <c r="F129" s="43" t="str">
        <f>[7]Лист1!F186</f>
        <v>200/10</v>
      </c>
      <c r="G129" s="43">
        <v>2.2000000000000002</v>
      </c>
      <c r="H129" s="43">
        <v>4.5</v>
      </c>
      <c r="I129" s="43">
        <v>12</v>
      </c>
      <c r="J129" s="43">
        <v>97</v>
      </c>
      <c r="K129" s="44">
        <f>[7]Лист1!K186</f>
        <v>82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61</v>
      </c>
      <c r="F130" s="43">
        <v>110</v>
      </c>
      <c r="G130" s="43">
        <v>9.66</v>
      </c>
      <c r="H130" s="43">
        <v>9.56</v>
      </c>
      <c r="I130" s="43">
        <v>13.3</v>
      </c>
      <c r="J130" s="43">
        <v>202.2</v>
      </c>
      <c r="K130" s="44">
        <f>[7]Лист1!K187</f>
        <v>268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tr">
        <f>[7]Лист1!E188</f>
        <v>Рис отварной</v>
      </c>
      <c r="F131" s="43">
        <f>[7]Лист1!F188</f>
        <v>150</v>
      </c>
      <c r="G131" s="43">
        <f>[7]Лист1!G188</f>
        <v>8.6999999999999993</v>
      </c>
      <c r="H131" s="43">
        <f>[7]Лист1!H188</f>
        <v>5.4</v>
      </c>
      <c r="I131" s="43">
        <f>[7]Лист1!I188</f>
        <v>45</v>
      </c>
      <c r="J131" s="43">
        <f>[7]Лист1!J188</f>
        <v>263.8</v>
      </c>
      <c r="K131" s="44">
        <f>[7]Лист1!K188</f>
        <v>302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tr">
        <f>[7]Лист1!E189</f>
        <v xml:space="preserve">Чай с сахаром </v>
      </c>
      <c r="F132" s="43">
        <f>[7]Лист1!F189</f>
        <v>200</v>
      </c>
      <c r="G132" s="43">
        <f>[7]Лист1!G189</f>
        <v>0.5</v>
      </c>
      <c r="H132" s="43">
        <f>[7]Лист1!H189</f>
        <v>0.2</v>
      </c>
      <c r="I132" s="43">
        <f>[7]Лист1!I189</f>
        <v>23.1</v>
      </c>
      <c r="J132" s="43">
        <f>[7]Лист1!J189</f>
        <v>96</v>
      </c>
      <c r="K132" s="44">
        <f>[7]Лист1!K189</f>
        <v>376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tr">
        <f>[7]Лист1!E190</f>
        <v xml:space="preserve">Хлеб пшеничный </v>
      </c>
      <c r="F133" s="43">
        <f>[7]Лист1!F190</f>
        <v>75</v>
      </c>
      <c r="G133" s="43">
        <v>5.93</v>
      </c>
      <c r="H133" s="43">
        <f>[7]Лист1!H190</f>
        <v>0.75</v>
      </c>
      <c r="I133" s="43">
        <f>[7]Лист1!I190</f>
        <v>36.229999999999997</v>
      </c>
      <c r="J133" s="43">
        <f>[7]Лист1!J190</f>
        <v>175.35</v>
      </c>
      <c r="K133" s="44">
        <f>[7]Лист1!K190</f>
        <v>405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52"/>
      <c r="F137" s="19">
        <f>[7]Лист1!$F$195</f>
        <v>805</v>
      </c>
      <c r="G137" s="19">
        <v>29.53</v>
      </c>
      <c r="H137" s="19">
        <v>31.55</v>
      </c>
      <c r="I137" s="19">
        <v>135</v>
      </c>
      <c r="J137" s="19">
        <v>940.85</v>
      </c>
      <c r="K137" s="25"/>
      <c r="L137" s="19">
        <f t="shared" ref="L137" si="53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v>805</v>
      </c>
      <c r="G138" s="32">
        <v>29.53</v>
      </c>
      <c r="H138" s="32">
        <v>31.55</v>
      </c>
      <c r="I138" s="32">
        <v>135</v>
      </c>
      <c r="J138" s="32">
        <v>940.85</v>
      </c>
      <c r="K138" s="32"/>
      <c r="L138" s="32">
        <f t="shared" ref="L138" si="54"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5">SUM(G139:G145)</f>
        <v>0</v>
      </c>
      <c r="H146" s="19">
        <f t="shared" si="55"/>
        <v>0</v>
      </c>
      <c r="I146" s="19">
        <f t="shared" si="55"/>
        <v>0</v>
      </c>
      <c r="J146" s="19">
        <f t="shared" si="55"/>
        <v>0</v>
      </c>
      <c r="K146" s="25"/>
      <c r="L146" s="19">
        <f t="shared" ref="L146" si="56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39</v>
      </c>
      <c r="F147" s="43">
        <f>'[8]1'!E12</f>
        <v>60</v>
      </c>
      <c r="G147" s="53" t="s">
        <v>67</v>
      </c>
      <c r="H147" s="53" t="s">
        <v>57</v>
      </c>
      <c r="I147" s="53" t="s">
        <v>68</v>
      </c>
      <c r="J147" s="58">
        <v>85.2</v>
      </c>
      <c r="K147" s="44">
        <v>46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tr">
        <f>'[8]1'!D13</f>
        <v xml:space="preserve">Суп из овощей </v>
      </c>
      <c r="F148" s="43">
        <f>'[8]1'!E13</f>
        <v>200</v>
      </c>
      <c r="G148" s="53">
        <f>'[8]1'!H13</f>
        <v>2.1</v>
      </c>
      <c r="H148" s="53">
        <f>'[8]1'!I13</f>
        <v>6.5</v>
      </c>
      <c r="I148" s="53">
        <f>'[8]1'!J13</f>
        <v>11.1</v>
      </c>
      <c r="J148" s="54">
        <f>'[8]1'!G13</f>
        <v>111.2</v>
      </c>
      <c r="K148" s="44">
        <v>99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62</v>
      </c>
      <c r="F149" s="43">
        <v>110</v>
      </c>
      <c r="G149" s="53" t="s">
        <v>45</v>
      </c>
      <c r="H149" s="53" t="s">
        <v>46</v>
      </c>
      <c r="I149" s="53" t="s">
        <v>47</v>
      </c>
      <c r="J149" s="54">
        <v>202.2</v>
      </c>
      <c r="K149" s="44">
        <v>294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tr">
        <f>'[8]1'!D15</f>
        <v>Картофельное пюре</v>
      </c>
      <c r="F150" s="43">
        <f>'[8]1'!E15</f>
        <v>150</v>
      </c>
      <c r="G150" s="53">
        <f>'[8]1'!H15</f>
        <v>3.2</v>
      </c>
      <c r="H150" s="53">
        <f>'[8]1'!I15</f>
        <v>6.1</v>
      </c>
      <c r="I150" s="53">
        <f>'[8]1'!J15</f>
        <v>23.3</v>
      </c>
      <c r="J150" s="54">
        <f>'[8]1'!G15</f>
        <v>160.5</v>
      </c>
      <c r="K150" s="44">
        <v>312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tr">
        <f>'[8]1'!D16</f>
        <v>Кисель   фруктовый</v>
      </c>
      <c r="F151" s="43">
        <f>'[8]1'!E16</f>
        <v>200</v>
      </c>
      <c r="G151" s="53">
        <f>'[8]1'!H16</f>
        <v>0.3</v>
      </c>
      <c r="H151" s="53">
        <f>'[8]1'!I16</f>
        <v>0</v>
      </c>
      <c r="I151" s="53">
        <f>'[8]1'!J16</f>
        <v>30.8</v>
      </c>
      <c r="J151" s="54">
        <f>'[8]1'!G16</f>
        <v>124.2</v>
      </c>
      <c r="K151" s="44">
        <v>354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tr">
        <f>'[8]1'!D17</f>
        <v xml:space="preserve">Хлеб пшеничный </v>
      </c>
      <c r="F152" s="43">
        <f>'[8]1'!E17</f>
        <v>75</v>
      </c>
      <c r="G152" s="53">
        <f>'[8]1'!H17</f>
        <v>5.93</v>
      </c>
      <c r="H152" s="53">
        <f>'[8]1'!I17</f>
        <v>0.75</v>
      </c>
      <c r="I152" s="53">
        <f>'[8]1'!J17</f>
        <v>36.229999999999997</v>
      </c>
      <c r="J152" s="54" t="str">
        <f>'[8]1'!G17</f>
        <v>175.35</v>
      </c>
      <c r="K152" s="44">
        <v>405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52"/>
      <c r="F156" s="19">
        <v>795</v>
      </c>
      <c r="G156" s="19">
        <v>24.03</v>
      </c>
      <c r="H156" s="19">
        <v>27.65</v>
      </c>
      <c r="I156" s="19">
        <v>115.13</v>
      </c>
      <c r="J156" s="19">
        <v>658</v>
      </c>
      <c r="K156" s="25"/>
      <c r="L156" s="19">
        <f t="shared" ref="L156" si="57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v>795</v>
      </c>
      <c r="G157" s="32">
        <v>24.03</v>
      </c>
      <c r="H157" s="32">
        <v>27.65</v>
      </c>
      <c r="I157" s="32">
        <v>115.13</v>
      </c>
      <c r="J157" s="32">
        <v>658</v>
      </c>
      <c r="K157" s="32"/>
      <c r="L157" s="32">
        <f t="shared" ref="L157" si="58"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59">SUM(G158:G164)</f>
        <v>0</v>
      </c>
      <c r="H165" s="19">
        <f t="shared" si="59"/>
        <v>0</v>
      </c>
      <c r="I165" s="19">
        <f t="shared" si="59"/>
        <v>0</v>
      </c>
      <c r="J165" s="19">
        <f t="shared" si="59"/>
        <v>0</v>
      </c>
      <c r="K165" s="25"/>
      <c r="L165" s="19">
        <f t="shared" ref="L165" si="60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f>[9]Лист1!F185</f>
        <v>60</v>
      </c>
      <c r="G166" s="43">
        <v>0.4</v>
      </c>
      <c r="H166" s="43">
        <v>0.1</v>
      </c>
      <c r="I166" s="43">
        <v>5.0999999999999996</v>
      </c>
      <c r="J166" s="43">
        <v>49</v>
      </c>
      <c r="K166" s="44">
        <v>66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63</v>
      </c>
      <c r="F167" s="43" t="str">
        <f>[9]Лист1!F186</f>
        <v>200\10</v>
      </c>
      <c r="G167" s="43">
        <f>[9]Лист1!G186</f>
        <v>2.1</v>
      </c>
      <c r="H167" s="43">
        <f>[9]Лист1!H186</f>
        <v>6.5</v>
      </c>
      <c r="I167" s="43">
        <f>[9]Лист1!I186</f>
        <v>11.1</v>
      </c>
      <c r="J167" s="43">
        <f>[9]Лист1!J186</f>
        <v>111.2</v>
      </c>
      <c r="K167" s="44">
        <f>[9]Лист1!K186</f>
        <v>86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64</v>
      </c>
      <c r="F168" s="43">
        <v>110</v>
      </c>
      <c r="G168" s="43">
        <v>9.66</v>
      </c>
      <c r="H168" s="43">
        <v>9.56</v>
      </c>
      <c r="I168" s="43">
        <v>13.3</v>
      </c>
      <c r="J168" s="43">
        <v>202.2</v>
      </c>
      <c r="K168" s="44">
        <f>[9]Лист1!K187</f>
        <v>268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tr">
        <f>[9]Лист1!E188</f>
        <v>Каша гречневая расыпчатая</v>
      </c>
      <c r="F169" s="43">
        <v>150</v>
      </c>
      <c r="G169" s="43">
        <f>[9]Лист1!G188</f>
        <v>5.5</v>
      </c>
      <c r="H169" s="43">
        <f>[9]Лист1!H188</f>
        <v>5.3</v>
      </c>
      <c r="I169" s="43">
        <f>[9]Лист1!I188</f>
        <v>35.299999999999997</v>
      </c>
      <c r="J169" s="43">
        <f>[9]Лист1!J188</f>
        <v>211.1</v>
      </c>
      <c r="K169" s="44">
        <f>[9]Лист1!K188</f>
        <v>302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tr">
        <f>[9]Лист1!E189</f>
        <v>Компот из свежих фруктов</v>
      </c>
      <c r="F170" s="43">
        <f>[9]Лист1!F189</f>
        <v>200</v>
      </c>
      <c r="G170" s="43">
        <f>[9]Лист1!G189</f>
        <v>0.6</v>
      </c>
      <c r="H170" s="43">
        <f>[9]Лист1!H189</f>
        <v>0</v>
      </c>
      <c r="I170" s="43">
        <f>[9]Лист1!I189</f>
        <v>27.9</v>
      </c>
      <c r="J170" s="43">
        <f>[9]Лист1!J189</f>
        <v>113.8</v>
      </c>
      <c r="K170" s="44">
        <f>[9]Лист1!K189</f>
        <v>344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tr">
        <f>[9]Лист1!E190</f>
        <v xml:space="preserve">Хлеб пшеничный </v>
      </c>
      <c r="F171" s="43">
        <f>[9]Лист1!F190</f>
        <v>75</v>
      </c>
      <c r="G171" s="43">
        <f>[9]Лист1!G190</f>
        <v>5.93</v>
      </c>
      <c r="H171" s="43">
        <f>[9]Лист1!H190</f>
        <v>0.75</v>
      </c>
      <c r="I171" s="43">
        <f>[9]Лист1!I190</f>
        <v>36.229999999999997</v>
      </c>
      <c r="J171" s="43">
        <f>[9]Лист1!J190</f>
        <v>175.35</v>
      </c>
      <c r="K171" s="44">
        <f>[9]Лист1!K190</f>
        <v>405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52"/>
      <c r="F175" s="19">
        <v>805</v>
      </c>
      <c r="G175" s="19">
        <v>26.63</v>
      </c>
      <c r="H175" s="19">
        <v>27.15</v>
      </c>
      <c r="I175" s="19">
        <v>122.33</v>
      </c>
      <c r="J175" s="19">
        <v>920.65</v>
      </c>
      <c r="K175" s="25"/>
      <c r="L175" s="19">
        <f t="shared" ref="L175" si="6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v>805</v>
      </c>
      <c r="G176" s="32">
        <v>26.63</v>
      </c>
      <c r="H176" s="32">
        <v>27.15</v>
      </c>
      <c r="I176" s="32">
        <v>122.33</v>
      </c>
      <c r="J176" s="32">
        <v>920.65</v>
      </c>
      <c r="K176" s="32"/>
      <c r="L176" s="32">
        <f t="shared" ref="L176" si="62"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3">SUM(G177:G183)</f>
        <v>0</v>
      </c>
      <c r="H184" s="19">
        <f t="shared" si="63"/>
        <v>0</v>
      </c>
      <c r="I184" s="19">
        <f t="shared" si="63"/>
        <v>0</v>
      </c>
      <c r="J184" s="19">
        <f t="shared" si="63"/>
        <v>0</v>
      </c>
      <c r="K184" s="25"/>
      <c r="L184" s="19">
        <f t="shared" ref="L184" si="64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f>'[10]1'!E12</f>
        <v>60</v>
      </c>
      <c r="G185" s="54">
        <v>0.7</v>
      </c>
      <c r="H185" s="54">
        <v>6.1</v>
      </c>
      <c r="I185" s="54">
        <v>6.9</v>
      </c>
      <c r="J185" s="54">
        <v>85.2</v>
      </c>
      <c r="K185" s="44">
        <v>46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tr">
        <f>'[10]1'!D13</f>
        <v>Суп лапша домашняя</v>
      </c>
      <c r="F186" s="43">
        <f>'[10]1'!E13</f>
        <v>200</v>
      </c>
      <c r="G186" s="54">
        <v>2.8</v>
      </c>
      <c r="H186" s="54">
        <v>2.9</v>
      </c>
      <c r="I186" s="54">
        <v>21.8</v>
      </c>
      <c r="J186" s="54">
        <f>'[10]1'!G13</f>
        <v>124.1</v>
      </c>
      <c r="K186" s="44">
        <f>'[10]1'!C13</f>
        <v>113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70</v>
      </c>
      <c r="F187" s="43" t="s">
        <v>71</v>
      </c>
      <c r="G187" s="54">
        <v>10.5</v>
      </c>
      <c r="H187" s="54">
        <v>15.5</v>
      </c>
      <c r="I187" s="54">
        <v>10.8</v>
      </c>
      <c r="J187" s="54">
        <v>224.2</v>
      </c>
      <c r="K187" s="44">
        <f>'[10]1'!C14</f>
        <v>290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54"/>
      <c r="H188" s="54"/>
      <c r="I188" s="54"/>
      <c r="J188" s="54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tr">
        <f>'[10]1'!D16</f>
        <v>Компот из сухофруктов</v>
      </c>
      <c r="F189" s="43">
        <f>'[10]1'!E16</f>
        <v>200</v>
      </c>
      <c r="G189" s="54">
        <v>0.6</v>
      </c>
      <c r="H189" s="54">
        <f>'[10]1'!I16</f>
        <v>0</v>
      </c>
      <c r="I189" s="54">
        <v>27.9</v>
      </c>
      <c r="J189" s="54">
        <v>113.8</v>
      </c>
      <c r="K189" s="44">
        <f>'[10]1'!C16</f>
        <v>349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tr">
        <f>'[10]1'!D17</f>
        <v xml:space="preserve">Хлеб пшеничный </v>
      </c>
      <c r="F190" s="43">
        <f>'[10]1'!E17</f>
        <v>75</v>
      </c>
      <c r="G190" s="54">
        <v>5.93</v>
      </c>
      <c r="H190" s="54">
        <v>0.75</v>
      </c>
      <c r="I190" s="54">
        <v>36.229999999999997</v>
      </c>
      <c r="J190" s="54">
        <v>175.35</v>
      </c>
      <c r="K190" s="44">
        <f>'[10]1'!C17</f>
        <v>405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54"/>
      <c r="H191" s="54"/>
      <c r="I191" s="54"/>
      <c r="J191" s="54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54"/>
      <c r="H192" s="54"/>
      <c r="I192" s="54"/>
      <c r="J192" s="54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54"/>
      <c r="H193" s="54"/>
      <c r="I193" s="54"/>
      <c r="J193" s="54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52"/>
      <c r="F194" s="19">
        <v>805</v>
      </c>
      <c r="G194" s="56">
        <v>29</v>
      </c>
      <c r="H194" s="56">
        <v>25</v>
      </c>
      <c r="I194" s="56">
        <v>145</v>
      </c>
      <c r="J194" s="56">
        <v>943</v>
      </c>
      <c r="K194" s="25"/>
      <c r="L194" s="19">
        <f t="shared" ref="L194" si="65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v>805</v>
      </c>
      <c r="G195" s="32">
        <v>29</v>
      </c>
      <c r="H195" s="32">
        <v>25</v>
      </c>
      <c r="I195" s="32">
        <v>145</v>
      </c>
      <c r="J195" s="32">
        <v>943</v>
      </c>
      <c r="K195" s="32"/>
      <c r="L195" s="32">
        <f t="shared" ref="L195" si="66">L184+L194</f>
        <v>0</v>
      </c>
    </row>
    <row r="196" spans="1:12" ht="13.8" thickBot="1" x14ac:dyDescent="0.3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67">(G24+G43+G62+G81+G100+G119+G138+G157+G176+G195)/(IF(G24=0,0,1)+IF(G43=0,0,1)+IF(G62=0,0,1)+IF(G81=0,0,1)+IF(G100=0,0,1)+IF(G119=0,0,1)+IF(G138=0,0,1)+IF(G157=0,0,1)+IF(G176=0,0,1)+IF(G195=0,0,1))</f>
        <v>22.917999999999999</v>
      </c>
      <c r="H196" s="34">
        <f t="shared" si="67"/>
        <v>23.806000000000004</v>
      </c>
      <c r="I196" s="34">
        <f t="shared" si="67"/>
        <v>110.15</v>
      </c>
      <c r="J196" s="34">
        <f t="shared" si="67"/>
        <v>880.36399999999992</v>
      </c>
      <c r="K196" s="34"/>
      <c r="L196" s="34" t="e">
        <f t="shared" ref="L196" si="6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2025-01-28T08:55:17Z</cp:lastPrinted>
  <dcterms:created xsi:type="dcterms:W3CDTF">2022-05-16T14:23:56Z</dcterms:created>
  <dcterms:modified xsi:type="dcterms:W3CDTF">2025-01-29T07:46:52Z</dcterms:modified>
</cp:coreProperties>
</file>